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C9B00BA6-A04E-47E1-8D49-39B710B82656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Design Notes" sheetId="5" r:id="rId1"/>
    <sheet name="RC LP Filter" sheetId="4" r:id="rId2"/>
  </sheets>
  <calcPr calcId="191029"/>
</workbook>
</file>

<file path=xl/calcChain.xml><?xml version="1.0" encoding="utf-8"?>
<calcChain xmlns="http://schemas.openxmlformats.org/spreadsheetml/2006/main">
  <c r="B19" i="4" l="1"/>
  <c r="G32" i="4"/>
  <c r="C31" i="4"/>
  <c r="D31" i="4" s="1"/>
  <c r="B16" i="4"/>
  <c r="B32" i="4"/>
  <c r="B33" i="4"/>
  <c r="B34" i="4" s="1"/>
  <c r="C32" i="4"/>
  <c r="D32" i="4" s="1"/>
  <c r="G31" i="4" l="1"/>
  <c r="E31" i="4"/>
  <c r="F31" i="4" s="1"/>
  <c r="B35" i="4"/>
  <c r="C34" i="4"/>
  <c r="D34" i="4" s="1"/>
  <c r="G34" i="4" s="1"/>
  <c r="E34" i="4"/>
  <c r="F34" i="4" s="1"/>
  <c r="C33" i="4"/>
  <c r="D33" i="4" s="1"/>
  <c r="E32" i="4"/>
  <c r="F32" i="4" s="1"/>
  <c r="G33" i="4" l="1"/>
  <c r="E33" i="4"/>
  <c r="F33" i="4" s="1"/>
  <c r="B36" i="4"/>
  <c r="C35" i="4"/>
  <c r="D35" i="4" s="1"/>
  <c r="G35" i="4" l="1"/>
  <c r="E35" i="4"/>
  <c r="F35" i="4" s="1"/>
  <c r="C36" i="4"/>
  <c r="D36" i="4" s="1"/>
  <c r="B37" i="4"/>
  <c r="B38" i="4" l="1"/>
  <c r="C37" i="4"/>
  <c r="D37" i="4" s="1"/>
  <c r="G36" i="4"/>
  <c r="E36" i="4"/>
  <c r="F36" i="4" s="1"/>
  <c r="G37" i="4" l="1"/>
  <c r="E37" i="4"/>
  <c r="F37" i="4" s="1"/>
  <c r="B39" i="4"/>
  <c r="C38" i="4"/>
  <c r="D38" i="4" s="1"/>
  <c r="C39" i="4" l="1"/>
  <c r="D39" i="4" s="1"/>
  <c r="B40" i="4"/>
  <c r="G38" i="4"/>
  <c r="E38" i="4"/>
  <c r="F38" i="4" s="1"/>
  <c r="C40" i="4" l="1"/>
  <c r="D40" i="4" s="1"/>
  <c r="B41" i="4"/>
  <c r="G39" i="4"/>
  <c r="E39" i="4"/>
  <c r="F39" i="4" s="1"/>
  <c r="B42" i="4" l="1"/>
  <c r="C41" i="4"/>
  <c r="D41" i="4" s="1"/>
  <c r="G40" i="4"/>
  <c r="E40" i="4"/>
  <c r="F40" i="4" s="1"/>
  <c r="G41" i="4" l="1"/>
  <c r="E41" i="4"/>
  <c r="F41" i="4" s="1"/>
  <c r="C42" i="4"/>
  <c r="D42" i="4" s="1"/>
  <c r="B43" i="4"/>
  <c r="G42" i="4" l="1"/>
  <c r="E42" i="4"/>
  <c r="F42" i="4" s="1"/>
  <c r="B44" i="4"/>
  <c r="C43" i="4"/>
  <c r="D43" i="4" s="1"/>
  <c r="B45" i="4" l="1"/>
  <c r="C44" i="4"/>
  <c r="D44" i="4" s="1"/>
  <c r="G43" i="4"/>
  <c r="E43" i="4"/>
  <c r="F43" i="4" s="1"/>
  <c r="G44" i="4" l="1"/>
  <c r="E44" i="4"/>
  <c r="F44" i="4" s="1"/>
  <c r="B46" i="4"/>
  <c r="C45" i="4"/>
  <c r="D45" i="4" s="1"/>
  <c r="G45" i="4" l="1"/>
  <c r="E45" i="4"/>
  <c r="F45" i="4" s="1"/>
  <c r="B47" i="4"/>
  <c r="C46" i="4"/>
  <c r="D46" i="4" s="1"/>
  <c r="B48" i="4" l="1"/>
  <c r="C47" i="4"/>
  <c r="D47" i="4" s="1"/>
  <c r="G46" i="4"/>
  <c r="E46" i="4"/>
  <c r="F46" i="4" s="1"/>
  <c r="G47" i="4" l="1"/>
  <c r="E47" i="4"/>
  <c r="F47" i="4" s="1"/>
  <c r="C48" i="4"/>
  <c r="D48" i="4" s="1"/>
  <c r="B49" i="4"/>
  <c r="C49" i="4" l="1"/>
  <c r="D49" i="4" s="1"/>
  <c r="B50" i="4"/>
  <c r="G48" i="4"/>
  <c r="E48" i="4"/>
  <c r="F48" i="4" s="1"/>
  <c r="C50" i="4" l="1"/>
  <c r="D50" i="4" s="1"/>
  <c r="B51" i="4"/>
  <c r="G49" i="4"/>
  <c r="E49" i="4"/>
  <c r="F49" i="4" s="1"/>
  <c r="G50" i="4" l="1"/>
  <c r="E50" i="4"/>
  <c r="F50" i="4" s="1"/>
  <c r="C51" i="4"/>
  <c r="D51" i="4" s="1"/>
  <c r="B52" i="4"/>
  <c r="C52" i="4" l="1"/>
  <c r="D52" i="4" s="1"/>
  <c r="B53" i="4"/>
  <c r="G51" i="4"/>
  <c r="E51" i="4"/>
  <c r="F51" i="4" s="1"/>
  <c r="C53" i="4" l="1"/>
  <c r="D53" i="4" s="1"/>
  <c r="B54" i="4"/>
  <c r="G52" i="4"/>
  <c r="E52" i="4"/>
  <c r="F52" i="4" s="1"/>
  <c r="C54" i="4" l="1"/>
  <c r="D54" i="4" s="1"/>
  <c r="B55" i="4"/>
  <c r="G53" i="4"/>
  <c r="E53" i="4"/>
  <c r="F53" i="4" s="1"/>
  <c r="B56" i="4" l="1"/>
  <c r="C55" i="4"/>
  <c r="D55" i="4" s="1"/>
  <c r="G54" i="4"/>
  <c r="E54" i="4"/>
  <c r="F54" i="4" s="1"/>
  <c r="G55" i="4" l="1"/>
  <c r="E55" i="4"/>
  <c r="F55" i="4" s="1"/>
  <c r="B57" i="4"/>
  <c r="C56" i="4"/>
  <c r="D56" i="4" s="1"/>
  <c r="G56" i="4" l="1"/>
  <c r="E56" i="4"/>
  <c r="F56" i="4" s="1"/>
  <c r="B58" i="4"/>
  <c r="C57" i="4"/>
  <c r="D57" i="4" s="1"/>
  <c r="G57" i="4" l="1"/>
  <c r="E57" i="4"/>
  <c r="F57" i="4" s="1"/>
  <c r="B59" i="4"/>
  <c r="C58" i="4"/>
  <c r="D58" i="4" s="1"/>
  <c r="G58" i="4" l="1"/>
  <c r="E58" i="4"/>
  <c r="F58" i="4" s="1"/>
  <c r="B60" i="4"/>
  <c r="C59" i="4"/>
  <c r="D59" i="4" s="1"/>
  <c r="C60" i="4" l="1"/>
  <c r="D60" i="4" s="1"/>
  <c r="B61" i="4"/>
  <c r="G59" i="4"/>
  <c r="E59" i="4"/>
  <c r="F59" i="4" s="1"/>
  <c r="B62" i="4" l="1"/>
  <c r="C61" i="4"/>
  <c r="D61" i="4" s="1"/>
  <c r="G60" i="4"/>
  <c r="E60" i="4"/>
  <c r="F60" i="4" s="1"/>
  <c r="G61" i="4" l="1"/>
  <c r="E61" i="4"/>
  <c r="F61" i="4" s="1"/>
  <c r="B63" i="4"/>
  <c r="C62" i="4"/>
  <c r="D62" i="4" s="1"/>
  <c r="C63" i="4" l="1"/>
  <c r="D63" i="4" s="1"/>
  <c r="B64" i="4"/>
  <c r="G62" i="4"/>
  <c r="E62" i="4"/>
  <c r="F62" i="4" s="1"/>
  <c r="C64" i="4" l="1"/>
  <c r="D64" i="4" s="1"/>
  <c r="B65" i="4"/>
  <c r="G63" i="4"/>
  <c r="E63" i="4"/>
  <c r="F63" i="4" s="1"/>
  <c r="C65" i="4" l="1"/>
  <c r="D65" i="4" s="1"/>
  <c r="B66" i="4"/>
  <c r="G64" i="4"/>
  <c r="E64" i="4"/>
  <c r="F64" i="4" s="1"/>
  <c r="C66" i="4" l="1"/>
  <c r="D66" i="4" s="1"/>
  <c r="B67" i="4"/>
  <c r="G65" i="4"/>
  <c r="E65" i="4"/>
  <c r="F65" i="4" s="1"/>
  <c r="B68" i="4" l="1"/>
  <c r="C67" i="4"/>
  <c r="D67" i="4" s="1"/>
  <c r="G66" i="4"/>
  <c r="E66" i="4"/>
  <c r="F66" i="4" s="1"/>
  <c r="G67" i="4" l="1"/>
  <c r="E67" i="4"/>
  <c r="F67" i="4" s="1"/>
  <c r="B69" i="4"/>
  <c r="C68" i="4"/>
  <c r="D68" i="4" s="1"/>
  <c r="G68" i="4" l="1"/>
  <c r="E68" i="4"/>
  <c r="F68" i="4" s="1"/>
  <c r="B70" i="4"/>
  <c r="C69" i="4"/>
  <c r="D69" i="4" s="1"/>
  <c r="B71" i="4" l="1"/>
  <c r="C71" i="4" s="1"/>
  <c r="D71" i="4" s="1"/>
  <c r="C70" i="4"/>
  <c r="D70" i="4" s="1"/>
  <c r="G69" i="4"/>
  <c r="E69" i="4"/>
  <c r="F69" i="4" s="1"/>
  <c r="G71" i="4" l="1"/>
  <c r="E71" i="4"/>
  <c r="F71" i="4" s="1"/>
  <c r="G70" i="4"/>
  <c r="E70" i="4"/>
  <c r="F70" i="4" s="1"/>
</calcChain>
</file>

<file path=xl/sharedStrings.xml><?xml version="1.0" encoding="utf-8"?>
<sst xmlns="http://schemas.openxmlformats.org/spreadsheetml/2006/main" count="29" uniqueCount="29">
  <si>
    <t>RC Filter</t>
  </si>
  <si>
    <t>fstart</t>
  </si>
  <si>
    <t>Index</t>
  </si>
  <si>
    <t>Phase</t>
  </si>
  <si>
    <t>www.ecircuitcenter.com</t>
  </si>
  <si>
    <t>R</t>
  </si>
  <si>
    <t>C</t>
  </si>
  <si>
    <t>Cutoff frequency</t>
  </si>
  <si>
    <t>fc</t>
  </si>
  <si>
    <t>fc=1/(2*pi()*R*C)</t>
  </si>
  <si>
    <t>Coefficents</t>
  </si>
  <si>
    <t>Npoints / dec</t>
  </si>
  <si>
    <t>f (Hz)</t>
  </si>
  <si>
    <t>w (rad/s)</t>
  </si>
  <si>
    <t xml:space="preserve">a </t>
  </si>
  <si>
    <t>1/(RC)</t>
  </si>
  <si>
    <t>Enter values</t>
  </si>
  <si>
    <t>Calc results</t>
  </si>
  <si>
    <t>H(s) = a / (s + a)</t>
  </si>
  <si>
    <t>f = fstart * 10^(index/Npoints)</t>
  </si>
  <si>
    <t>w = 2*pi()*f</t>
  </si>
  <si>
    <t>Enter Freq Params</t>
  </si>
  <si>
    <t>Calc Freq and Response</t>
  </si>
  <si>
    <t>Phase(w) = -atan( w / a )</t>
  </si>
  <si>
    <t>|H(w)| = a / sqrt( w^2 + a^2 )</t>
  </si>
  <si>
    <t>|H(w)|
(dB)</t>
  </si>
  <si>
    <t>|H(w)|dB = 20*LOG10(|H(w)|</t>
  </si>
  <si>
    <t>|H(w)| (V/V)</t>
  </si>
  <si>
    <t>RC LP Filter - Response vs. 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</si>
</sst>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5.95"/>
      <color theme="10"/>
      <name val="Calibri"/>
      <family val="2"/>
    </font>
    <font>
      <i/>
      <u/>
      <sz val="10"/>
      <color theme="10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6" fillId="0" borderId="0" xfId="1" applyFont="1" applyFill="1" applyBorder="1" applyAlignment="1" applyProtection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Mag</a:t>
            </a:r>
            <a:r>
              <a:rPr lang="en-US" sz="1600" b="1" i="0" baseline="0"/>
              <a:t> (V/V) vs. f (Hz)</a:t>
            </a:r>
            <a:endParaRPr lang="en-US" sz="16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64129483814521E-2"/>
          <c:y val="0.1901738845144357"/>
          <c:w val="0.83457018255726356"/>
          <c:h val="0.68921660834062359"/>
        </c:manualLayout>
      </c:layout>
      <c:scatterChart>
        <c:scatterStyle val="lineMarker"/>
        <c:varyColors val="0"/>
        <c:ser>
          <c:idx val="0"/>
          <c:order val="0"/>
          <c:tx>
            <c:strRef>
              <c:f>'RC LP Filter'!$E$30</c:f>
              <c:strCache>
                <c:ptCount val="1"/>
                <c:pt idx="0">
                  <c:v>|H(w)| (V/V)</c:v>
                </c:pt>
              </c:strCache>
            </c:strRef>
          </c:tx>
          <c:xVal>
            <c:numRef>
              <c:f>'RC LP Filter'!$C$31:$C$71</c:f>
              <c:numCache>
                <c:formatCode>#,##0</c:formatCode>
                <c:ptCount val="41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</c:numCache>
            </c:numRef>
          </c:xVal>
          <c:yVal>
            <c:numRef>
              <c:f>'RC LP Filter'!$E$31:$E$71</c:f>
              <c:numCache>
                <c:formatCode>0.00</c:formatCode>
                <c:ptCount val="41"/>
                <c:pt idx="0">
                  <c:v>0.99998026137563312</c:v>
                </c:pt>
                <c:pt idx="1">
                  <c:v>0.99996871693035172</c:v>
                </c:pt>
                <c:pt idx="2">
                  <c:v>0.99995042103659526</c:v>
                </c:pt>
                <c:pt idx="3">
                  <c:v>0.99992142605611523</c:v>
                </c:pt>
                <c:pt idx="4">
                  <c:v>0.99987547727504611</c:v>
                </c:pt>
                <c:pt idx="5">
                  <c:v>0.99980266633821169</c:v>
                </c:pt>
                <c:pt idx="6">
                  <c:v>0.99968730135528772</c:v>
                </c:pt>
                <c:pt idx="7">
                  <c:v>0.99950454195382354</c:v>
                </c:pt>
                <c:pt idx="8">
                  <c:v>0.99921509302998657</c:v>
                </c:pt>
                <c:pt idx="9">
                  <c:v>0.99875686205936309</c:v>
                </c:pt>
                <c:pt idx="10">
                  <c:v>0.99803190450364487</c:v>
                </c:pt>
                <c:pt idx="11">
                  <c:v>0.99688615093847754</c:v>
                </c:pt>
                <c:pt idx="12">
                  <c:v>0.99507830939394371</c:v>
                </c:pt>
                <c:pt idx="13">
                  <c:v>0.99223311249804946</c:v>
                </c:pt>
                <c:pt idx="14">
                  <c:v>0.98777334993769628</c:v>
                </c:pt>
                <c:pt idx="15">
                  <c:v>0.98082665938185143</c:v>
                </c:pt>
                <c:pt idx="16">
                  <c:v>0.9701109662032571</c:v>
                </c:pt>
                <c:pt idx="17">
                  <c:v>0.95382454696970054</c:v>
                </c:pt>
                <c:pt idx="18">
                  <c:v>0.92961279041031319</c:v>
                </c:pt>
                <c:pt idx="19">
                  <c:v>0.89475223286976802</c:v>
                </c:pt>
                <c:pt idx="20">
                  <c:v>0.84673301596483053</c:v>
                </c:pt>
                <c:pt idx="21">
                  <c:v>0.78429786405332069</c:v>
                </c:pt>
                <c:pt idx="22">
                  <c:v>0.70858696835615809</c:v>
                </c:pt>
                <c:pt idx="23">
                  <c:v>0.62358100525731375</c:v>
                </c:pt>
                <c:pt idx="24">
                  <c:v>0.53521720672406414</c:v>
                </c:pt>
                <c:pt idx="25">
                  <c:v>0.44956459253857811</c:v>
                </c:pt>
                <c:pt idx="26">
                  <c:v>0.37121387904950948</c:v>
                </c:pt>
                <c:pt idx="27">
                  <c:v>0.30266185580959404</c:v>
                </c:pt>
                <c:pt idx="28">
                  <c:v>0.24458256226974467</c:v>
                </c:pt>
                <c:pt idx="29">
                  <c:v>0.19645949299508755</c:v>
                </c:pt>
                <c:pt idx="30">
                  <c:v>0.15717672547758985</c:v>
                </c:pt>
                <c:pt idx="31">
                  <c:v>0.12542296201012348</c:v>
                </c:pt>
                <c:pt idx="32">
                  <c:v>9.9917451567345911E-2</c:v>
                </c:pt>
                <c:pt idx="33">
                  <c:v>7.9513866000312738E-2</c:v>
                </c:pt>
                <c:pt idx="34">
                  <c:v>6.3233922347571317E-2</c:v>
                </c:pt>
                <c:pt idx="35">
                  <c:v>5.0265590254250272E-2</c:v>
                </c:pt>
                <c:pt idx="36">
                  <c:v>3.9946005425839058E-2</c:v>
                </c:pt>
                <c:pt idx="37">
                  <c:v>3.1739586678461044E-2</c:v>
                </c:pt>
                <c:pt idx="38">
                  <c:v>2.5216337683219757E-2</c:v>
                </c:pt>
                <c:pt idx="39">
                  <c:v>2.0032399545711701E-2</c:v>
                </c:pt>
                <c:pt idx="40">
                  <c:v>1.5913478971147695E-2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DA-42DA-ACF5-47F931CEF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63808"/>
        <c:axId val="81865344"/>
      </c:scatterChart>
      <c:valAx>
        <c:axId val="81863808"/>
        <c:scaling>
          <c:logBase val="10"/>
          <c:orientation val="minMax"/>
        </c:scaling>
        <c:delete val="0"/>
        <c:axPos val="b"/>
        <c:majorGridlines/>
        <c:min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81865344"/>
        <c:crosses val="autoZero"/>
        <c:crossBetween val="midCat"/>
      </c:valAx>
      <c:valAx>
        <c:axId val="818653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18638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2934082421143465"/>
          <c:y val="5.3617959154654192E-2"/>
          <c:w val="0.18201168748858645"/>
          <c:h val="8.371719160104995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Phase (deg) vs. f (Hz)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64129483814521E-2"/>
          <c:y val="0.1901738845144357"/>
          <c:w val="0.84044297735763529"/>
          <c:h val="0.68921660834062359"/>
        </c:manualLayout>
      </c:layout>
      <c:scatterChart>
        <c:scatterStyle val="lineMarker"/>
        <c:varyColors val="0"/>
        <c:ser>
          <c:idx val="0"/>
          <c:order val="0"/>
          <c:tx>
            <c:strRef>
              <c:f>'RC LP Filter'!$G$30</c:f>
              <c:strCache>
                <c:ptCount val="1"/>
                <c:pt idx="0">
                  <c:v>Phase</c:v>
                </c:pt>
              </c:strCache>
            </c:strRef>
          </c:tx>
          <c:xVal>
            <c:numRef>
              <c:f>'RC LP Filter'!$C$31:$C$71</c:f>
              <c:numCache>
                <c:formatCode>#,##0</c:formatCode>
                <c:ptCount val="41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</c:numCache>
            </c:numRef>
          </c:xVal>
          <c:yVal>
            <c:numRef>
              <c:f>'RC LP Filter'!$G$31:$G$71</c:f>
              <c:numCache>
                <c:formatCode>0</c:formatCode>
                <c:ptCount val="41"/>
                <c:pt idx="0">
                  <c:v>-0.35999526270209964</c:v>
                </c:pt>
                <c:pt idx="1">
                  <c:v>0</c:v>
                </c:pt>
                <c:pt idx="2">
                  <c:v>-0.57054269043871764</c:v>
                </c:pt>
                <c:pt idx="3">
                  <c:v>-0.71825680635083833</c:v>
                </c:pt>
                <c:pt idx="4">
                  <c:v>-0.90420404367260776</c:v>
                </c:pt>
                <c:pt idx="5">
                  <c:v>-1.1382701830745394</c:v>
                </c:pt>
                <c:pt idx="6">
                  <c:v>-1.432887015787305</c:v>
                </c:pt>
                <c:pt idx="7">
                  <c:v>-1.8036779910651968</c:v>
                </c:pt>
                <c:pt idx="8">
                  <c:v>-2.2702575774050011</c:v>
                </c:pt>
                <c:pt idx="9">
                  <c:v>-2.8572108577955779</c:v>
                </c:pt>
                <c:pt idx="10">
                  <c:v>-3.5952737798681755</c:v>
                </c:pt>
                <c:pt idx="11">
                  <c:v>-4.5227144343509726</c:v>
                </c:pt>
                <c:pt idx="12">
                  <c:v>-5.6868669500103755</c:v>
                </c:pt>
                <c:pt idx="13">
                  <c:v>-7.1456646680258054</c:v>
                </c:pt>
                <c:pt idx="14">
                  <c:v>-8.9688108292213169</c:v>
                </c:pt>
                <c:pt idx="15">
                  <c:v>-11.237840984624158</c:v>
                </c:pt>
                <c:pt idx="16">
                  <c:v>-14.043691001537255</c:v>
                </c:pt>
                <c:pt idx="17">
                  <c:v>-17.479487221325144</c:v>
                </c:pt>
                <c:pt idx="18">
                  <c:v>-21.625463662391571</c:v>
                </c:pt>
                <c:pt idx="19">
                  <c:v>-26.523377389150905</c:v>
                </c:pt>
                <c:pt idx="20">
                  <c:v>-32.141907635342058</c:v>
                </c:pt>
                <c:pt idx="21">
                  <c:v>-38.344214171595084</c:v>
                </c:pt>
                <c:pt idx="22">
                  <c:v>-44.879936816726847</c:v>
                </c:pt>
                <c:pt idx="23">
                  <c:v>-51.421887362976832</c:v>
                </c:pt>
                <c:pt idx="24">
                  <c:v>-57.64135696386775</c:v>
                </c:pt>
                <c:pt idx="25">
                  <c:v>-63.284247907949357</c:v>
                </c:pt>
                <c:pt idx="26">
                  <c:v>-68.209500161460156</c:v>
                </c:pt>
                <c:pt idx="27">
                  <c:v>-72.382449284003442</c:v>
                </c:pt>
                <c:pt idx="28">
                  <c:v>-75.842834193650319</c:v>
                </c:pt>
                <c:pt idx="29">
                  <c:v>-78.670004265643399</c:v>
                </c:pt>
                <c:pt idx="30">
                  <c:v>-80.956938920962315</c:v>
                </c:pt>
                <c:pt idx="31">
                  <c:v>-82.794818048137316</c:v>
                </c:pt>
                <c:pt idx="32">
                  <c:v>-84.265583006955382</c:v>
                </c:pt>
                <c:pt idx="33">
                  <c:v>-85.43937670602962</c:v>
                </c:pt>
                <c:pt idx="34">
                  <c:v>-86.374544302982642</c:v>
                </c:pt>
                <c:pt idx="35">
                  <c:v>-87.118779657912697</c:v>
                </c:pt>
                <c:pt idx="36">
                  <c:v>-87.710653359815652</c:v>
                </c:pt>
                <c:pt idx="37">
                  <c:v>-88.181150167323182</c:v>
                </c:pt>
                <c:pt idx="38">
                  <c:v>-88.555057117259523</c:v>
                </c:pt>
                <c:pt idx="39">
                  <c:v>-88.852151272398984</c:v>
                </c:pt>
                <c:pt idx="40">
                  <c:v>-89.088186330386165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E6-4E51-8511-105098124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95424"/>
        <c:axId val="81896960"/>
      </c:scatterChart>
      <c:valAx>
        <c:axId val="81895424"/>
        <c:scaling>
          <c:logBase val="10"/>
          <c:orientation val="minMax"/>
        </c:scaling>
        <c:delete val="0"/>
        <c:axPos val="b"/>
        <c:majorGridlines/>
        <c:min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81896960"/>
        <c:crosses val="autoZero"/>
        <c:crossBetween val="midCat"/>
      </c:valAx>
      <c:valAx>
        <c:axId val="8189696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818954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661481775896701"/>
          <c:y val="4.9684289463817026E-2"/>
          <c:w val="0.15098662806424964"/>
          <c:h val="8.37171916010499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Mag</a:t>
            </a:r>
            <a:r>
              <a:rPr lang="en-US" sz="1600" b="1" i="0" baseline="0"/>
              <a:t> (dB) vs. f (Hz)</a:t>
            </a:r>
            <a:endParaRPr lang="en-US" sz="1600"/>
          </a:p>
        </c:rich>
      </c:tx>
      <c:layout>
        <c:manualLayout>
          <c:xMode val="edge"/>
          <c:yMode val="edge"/>
          <c:x val="0.28398254598342759"/>
          <c:y val="2.53405611796969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64129483814521E-2"/>
          <c:y val="0.1901738845144357"/>
          <c:w val="0.83457018255726356"/>
          <c:h val="0.68921660834062359"/>
        </c:manualLayout>
      </c:layout>
      <c:scatterChart>
        <c:scatterStyle val="lineMarker"/>
        <c:varyColors val="0"/>
        <c:ser>
          <c:idx val="0"/>
          <c:order val="0"/>
          <c:tx>
            <c:strRef>
              <c:f>'RC LP Filter'!$F$30</c:f>
              <c:strCache>
                <c:ptCount val="1"/>
                <c:pt idx="0">
                  <c:v>|H(w)|
(dB)</c:v>
                </c:pt>
              </c:strCache>
            </c:strRef>
          </c:tx>
          <c:xVal>
            <c:numRef>
              <c:f>'RC LP Filter'!$C$31:$C$71</c:f>
              <c:numCache>
                <c:formatCode>#,##0</c:formatCode>
                <c:ptCount val="41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</c:numCache>
            </c:numRef>
          </c:xVal>
          <c:yVal>
            <c:numRef>
              <c:f>'RC LP Filter'!$F$31:$F$71</c:f>
              <c:numCache>
                <c:formatCode>0.00</c:formatCode>
                <c:ptCount val="41"/>
                <c:pt idx="0">
                  <c:v>-1.7144920494926007E-4</c:v>
                </c:pt>
                <c:pt idx="1">
                  <c:v>-2.7172554073153209E-4</c:v>
                </c:pt>
                <c:pt idx="2">
                  <c:v>-4.3064808013415056E-4</c:v>
                </c:pt>
                <c:pt idx="3">
                  <c:v>-6.8251141916879853E-4</c:v>
                </c:pt>
                <c:pt idx="4">
                  <c:v>-1.0816579932787769E-3</c:v>
                </c:pt>
                <c:pt idx="5">
                  <c:v>-1.7141875471845432E-3</c:v>
                </c:pt>
                <c:pt idx="6">
                  <c:v>-2.7164906615559591E-3</c:v>
                </c:pt>
                <c:pt idx="7">
                  <c:v>-4.3045603619916283E-3</c:v>
                </c:pt>
                <c:pt idx="8">
                  <c:v>-6.820292315463365E-3</c:v>
                </c:pt>
                <c:pt idx="9">
                  <c:v>-1.0804476076628135E-2</c:v>
                </c:pt>
                <c:pt idx="10">
                  <c:v>-1.7111504344581904E-2</c:v>
                </c:pt>
                <c:pt idx="11">
                  <c:v>-2.7088746353660497E-2</c:v>
                </c:pt>
                <c:pt idx="12">
                  <c:v>-4.2854807207616336E-2</c:v>
                </c:pt>
                <c:pt idx="13">
                  <c:v>-6.772567832421586E-2</c:v>
                </c:pt>
                <c:pt idx="14">
                  <c:v>-0.10685390507945099</c:v>
                </c:pt>
                <c:pt idx="15">
                  <c:v>-0.16815476627912437</c:v>
                </c:pt>
                <c:pt idx="16">
                  <c:v>-0.26357172182099581</c:v>
                </c:pt>
                <c:pt idx="17">
                  <c:v>-0.41063010111055093</c:v>
                </c:pt>
                <c:pt idx="18">
                  <c:v>-0.63395819033120981</c:v>
                </c:pt>
                <c:pt idx="19">
                  <c:v>-0.96594418294336781</c:v>
                </c:pt>
                <c:pt idx="20">
                  <c:v>-1.4450701162052859</c:v>
                </c:pt>
                <c:pt idx="21">
                  <c:v>-2.1103793548057008</c:v>
                </c:pt>
                <c:pt idx="22">
                  <c:v>-2.9921367810405464</c:v>
                </c:pt>
                <c:pt idx="23">
                  <c:v>-4.1021424443134578</c:v>
                </c:pt>
                <c:pt idx="24">
                  <c:v>-5.4293986572265673</c:v>
                </c:pt>
                <c:pt idx="25">
                  <c:v>-6.9441580177590136</c:v>
                </c:pt>
                <c:pt idx="26">
                  <c:v>-8.6075158924937956</c:v>
                </c:pt>
                <c:pt idx="27">
                  <c:v>-10.380846186435306</c:v>
                </c:pt>
                <c:pt idx="28">
                  <c:v>-12.231490192109645</c:v>
                </c:pt>
                <c:pt idx="29">
                  <c:v>-14.134539621515366</c:v>
                </c:pt>
                <c:pt idx="30">
                  <c:v>-16.072235265805517</c:v>
                </c:pt>
                <c:pt idx="31">
                  <c:v>-18.032458941335829</c:v>
                </c:pt>
                <c:pt idx="32">
                  <c:v>-20.007173026776364</c:v>
                </c:pt>
                <c:pt idx="33">
                  <c:v>-21.991142608675524</c:v>
                </c:pt>
                <c:pt idx="34">
                  <c:v>-23.980997568520287</c:v>
                </c:pt>
                <c:pt idx="35">
                  <c:v>-25.974584265698812</c:v>
                </c:pt>
                <c:pt idx="36">
                  <c:v>-27.970532866801179</c:v>
                </c:pt>
                <c:pt idx="37">
                  <c:v>-29.967974660906581</c:v>
                </c:pt>
                <c:pt idx="38">
                  <c:v>-31.966359766411493</c:v>
                </c:pt>
                <c:pt idx="39">
                  <c:v>-33.965340527812401</c:v>
                </c:pt>
                <c:pt idx="40">
                  <c:v>-35.964697308632864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3E-49CE-B42E-698C91F44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93024"/>
        <c:axId val="82198912"/>
      </c:scatterChart>
      <c:valAx>
        <c:axId val="82193024"/>
        <c:scaling>
          <c:logBase val="10"/>
          <c:orientation val="minMax"/>
        </c:scaling>
        <c:delete val="0"/>
        <c:axPos val="b"/>
        <c:majorGridlines/>
        <c:min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82198912"/>
        <c:crosses val="autoZero"/>
        <c:crossBetween val="midCat"/>
      </c:valAx>
      <c:valAx>
        <c:axId val="821989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21930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1913964730171622"/>
          <c:y val="6.4547620184527921E-2"/>
          <c:w val="0.34825123622806509"/>
          <c:h val="8.37171916010499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71782</xdr:colOff>
      <xdr:row>0</xdr:row>
      <xdr:rowOff>72676</xdr:rowOff>
    </xdr:from>
    <xdr:to>
      <xdr:col>6</xdr:col>
      <xdr:colOff>589722</xdr:colOff>
      <xdr:row>49</xdr:row>
      <xdr:rowOff>60960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9FED3C4-66F5-4EC6-99C1-12554B72DEE7}"/>
            </a:ext>
          </a:extLst>
        </xdr:cNvPr>
        <xdr:cNvSpPr txBox="1"/>
      </xdr:nvSpPr>
      <xdr:spPr>
        <a:xfrm>
          <a:off x="71782" y="72676"/>
          <a:ext cx="4175540" cy="89951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baseline="0"/>
            <a:t>INTRO</a:t>
          </a:r>
        </a:p>
        <a:p>
          <a:r>
            <a:rPr lang="en-US" sz="1100" baseline="0"/>
            <a:t>Let's explore RC filter using the Excel's Formulas and Built-In Functions to create a freq range and calculate the filter's Magnitude and Phase.</a:t>
          </a:r>
        </a:p>
        <a:p>
          <a:endParaRPr lang="en-US" sz="1100" baseline="0"/>
        </a:p>
        <a:p>
          <a:r>
            <a:rPr lang="en-US" sz="1100" i="1" baseline="0"/>
            <a:t>NOTE: This is just one approach using Excel. Adapt for for your own learning or circuit design. Copy the file, modify and play in the sandbox of possibilities.</a:t>
          </a:r>
        </a:p>
        <a:p>
          <a:endParaRPr lang="en-US" sz="1100" baseline="0"/>
        </a:p>
        <a:p>
          <a:r>
            <a:rPr lang="en-US" sz="1100" b="1" baseline="0"/>
            <a:t>EXCEL FUNCTIONS</a:t>
          </a:r>
        </a:p>
        <a:p>
          <a:r>
            <a:rPr lang="en-US" sz="1100" baseline="0"/>
            <a:t>SQRT(), LOG10(), ATAN()</a:t>
          </a:r>
        </a:p>
        <a:p>
          <a:endParaRPr lang="en-US" sz="1100" baseline="0"/>
        </a:p>
        <a:p>
          <a:r>
            <a:rPr lang="en-US" sz="1100" b="1" baseline="0"/>
            <a:t>RC FILTER</a:t>
          </a:r>
        </a:p>
        <a:p>
          <a:r>
            <a:rPr lang="en-US" sz="1100" baseline="0"/>
            <a:t>Cuttoff Frequency (-3dB)</a:t>
          </a:r>
        </a:p>
        <a:p>
          <a:r>
            <a:rPr lang="en-US" sz="1100" baseline="0"/>
            <a:t> fc = 1 / ( 2 * pi * R* C)</a:t>
          </a:r>
        </a:p>
        <a:p>
          <a:endParaRPr lang="en-US" sz="1100" baseline="0"/>
        </a:p>
        <a:p>
          <a:r>
            <a:rPr lang="en-US" sz="1100" baseline="0"/>
            <a:t>Transfer function in the s-domain</a:t>
          </a:r>
        </a:p>
        <a:p>
          <a:r>
            <a:rPr lang="en-US" sz="1100" baseline="0"/>
            <a:t> H(s) = s / ( s + a)</a:t>
          </a:r>
        </a:p>
        <a:p>
          <a:r>
            <a:rPr lang="en-US" sz="1100" baseline="0"/>
            <a:t> a = 1 / (R*C)</a:t>
          </a:r>
        </a:p>
        <a:p>
          <a:endParaRPr lang="en-US" sz="1100" baseline="0"/>
        </a:p>
        <a:p>
          <a:r>
            <a:rPr lang="en-US" sz="1100" baseline="0"/>
            <a:t>Magnitude and Phase in the frequency domain.</a:t>
          </a:r>
        </a:p>
        <a:p>
          <a:r>
            <a:rPr lang="en-US" sz="1100" baseline="0"/>
            <a:t> w = 2*pi*f</a:t>
          </a:r>
        </a:p>
        <a:p>
          <a:r>
            <a:rPr lang="en-US" sz="1100" baseline="0"/>
            <a:t>|H(w)| = a / sqrt( w2 + a2 )</a:t>
          </a:r>
        </a:p>
        <a:p>
          <a:r>
            <a:rPr lang="en-US" sz="1100" baseline="0"/>
            <a:t> Phase = -atan( w / a )</a:t>
          </a:r>
        </a:p>
        <a:p>
          <a:endParaRPr lang="en-US" sz="1100" baseline="0"/>
        </a:p>
        <a:p>
          <a:r>
            <a:rPr lang="en-US" sz="1100" b="1" baseline="0">
              <a:solidFill>
                <a:srgbClr val="00B050"/>
              </a:solidFill>
            </a:rPr>
            <a:t>EXCEL STRATEGY</a:t>
          </a:r>
        </a:p>
        <a:p>
          <a:r>
            <a:rPr lang="en-US" sz="1100" i="0" baseline="0"/>
            <a:t>Create frequency points at logrithmic intervals.</a:t>
          </a:r>
        </a:p>
        <a:p>
          <a:r>
            <a:rPr lang="en-US" sz="1100" i="1" baseline="0"/>
            <a:t>Enter</a:t>
          </a:r>
        </a:p>
        <a:p>
          <a:r>
            <a:rPr lang="en-US" sz="1100" baseline="0"/>
            <a:t> fstart = 1</a:t>
          </a:r>
        </a:p>
        <a:p>
          <a:r>
            <a:rPr lang="en-US" sz="1100" baseline="0"/>
            <a:t> Npoints (per decade) = 10</a:t>
          </a:r>
        </a:p>
        <a:p>
          <a:endParaRPr lang="en-US" sz="1100" baseline="0"/>
        </a:p>
        <a:p>
          <a:r>
            <a:rPr lang="en-US" sz="1100" i="1" baseline="0"/>
            <a:t>Calc</a:t>
          </a:r>
        </a:p>
        <a:p>
          <a:r>
            <a:rPr lang="en-US" sz="1100" baseline="0"/>
            <a:t> f = fstart*10^(N/Npoints)</a:t>
          </a:r>
        </a:p>
        <a:p>
          <a:r>
            <a:rPr lang="en-US" sz="1100" baseline="0"/>
            <a:t> w = 2*PI()*f</a:t>
          </a:r>
        </a:p>
        <a:p>
          <a:endParaRPr lang="en-US" sz="1100" baseline="0"/>
        </a:p>
        <a:p>
          <a:r>
            <a:rPr lang="en-US" sz="1100" i="0" baseline="0"/>
            <a:t>Calculate the Magnitude and Phase.</a:t>
          </a:r>
        </a:p>
        <a:p>
          <a:r>
            <a:rPr lang="en-US" sz="1100" i="1" baseline="0"/>
            <a:t>Enter</a:t>
          </a:r>
        </a:p>
        <a:p>
          <a:r>
            <a:rPr lang="en-US" sz="1100" baseline="0"/>
            <a:t> R, C</a:t>
          </a:r>
        </a:p>
        <a:p>
          <a:endParaRPr lang="en-US" sz="1100" baseline="0"/>
        </a:p>
        <a:p>
          <a:r>
            <a:rPr lang="en-US" sz="1100" i="1" baseline="0"/>
            <a:t>Calc</a:t>
          </a:r>
        </a:p>
        <a:p>
          <a:r>
            <a:rPr lang="en-US" sz="1100" baseline="0"/>
            <a:t> |H(w)| = a / SQRT(w^2+a^2)</a:t>
          </a:r>
        </a:p>
        <a:p>
          <a:r>
            <a:rPr lang="en-US" sz="1100" baseline="0"/>
            <a:t> |H(w)|dB = 20*LOG10( |H(w)| )</a:t>
          </a:r>
        </a:p>
        <a:p>
          <a:r>
            <a:rPr lang="en-US" sz="1100" baseline="0"/>
            <a:t> Phase = -ATAN(w/a)*180/PI()</a:t>
          </a:r>
        </a:p>
        <a:p>
          <a:endParaRPr lang="en-US" sz="1100" baseline="0"/>
        </a:p>
        <a:p>
          <a:r>
            <a:rPr lang="en-US" sz="1100" b="1" baseline="0"/>
            <a:t>EXPLORE RESULTS</a:t>
          </a:r>
        </a:p>
        <a:p>
          <a:r>
            <a:rPr lang="en-US" sz="1100" baseline="0"/>
            <a:t>At what f does the magnitude drop -3dB?</a:t>
          </a:r>
        </a:p>
        <a:p>
          <a:r>
            <a:rPr lang="en-US" sz="1100" baseline="0"/>
            <a:t>Where does the phase hit -45 deg?</a:t>
          </a:r>
        </a:p>
        <a:p>
          <a:r>
            <a:rPr lang="en-US" sz="1100" baseline="0"/>
            <a:t> </a:t>
          </a:r>
        </a:p>
        <a:p>
          <a:r>
            <a:rPr lang="en-US" sz="1100" b="1" baseline="0"/>
            <a:t>TRY IT!</a:t>
          </a:r>
        </a:p>
        <a:p>
          <a:r>
            <a:rPr lang="en-US" sz="1100" baseline="0"/>
            <a:t>Change R or C by say x2 or x1/2</a:t>
          </a:r>
        </a:p>
        <a:p>
          <a:r>
            <a:rPr lang="en-US" sz="1100" baseline="0"/>
            <a:t>Predict the results, see what happens!</a:t>
          </a:r>
        </a:p>
        <a:p>
          <a:r>
            <a:rPr lang="en-US" sz="1100" baseline="0"/>
            <a:t>Adjust fstart and Npoints for a better view of the results.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18506</xdr:colOff>
      <xdr:row>4</xdr:row>
      <xdr:rowOff>43904</xdr:rowOff>
    </xdr:from>
    <xdr:to>
      <xdr:col>15</xdr:col>
      <xdr:colOff>54430</xdr:colOff>
      <xdr:row>18</xdr:row>
      <xdr:rowOff>36286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25038</xdr:colOff>
      <xdr:row>32</xdr:row>
      <xdr:rowOff>171994</xdr:rowOff>
    </xdr:from>
    <xdr:to>
      <xdr:col>15</xdr:col>
      <xdr:colOff>18143</xdr:colOff>
      <xdr:row>46</xdr:row>
      <xdr:rowOff>108857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19065</xdr:colOff>
      <xdr:row>19</xdr:row>
      <xdr:rowOff>6921</xdr:rowOff>
    </xdr:from>
    <xdr:to>
      <xdr:col>15</xdr:col>
      <xdr:colOff>54428</xdr:colOff>
      <xdr:row>32</xdr:row>
      <xdr:rowOff>9071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26460</xdr:colOff>
      <xdr:row>3</xdr:row>
      <xdr:rowOff>28470</xdr:rowOff>
    </xdr:from>
    <xdr:to>
      <xdr:col>3</xdr:col>
      <xdr:colOff>326853</xdr:colOff>
      <xdr:row>9</xdr:row>
      <xdr:rowOff>140293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84403" y="572756"/>
          <a:ext cx="1726421" cy="11568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ecircuitcent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63136-DEA8-4E0B-8D77-744130C5DC5E}">
  <sheetPr>
    <tabColor theme="9" tint="0.59999389629810485"/>
  </sheetPr>
  <dimension ref="A1"/>
  <sheetViews>
    <sheetView zoomScale="85" zoomScaleNormal="85" workbookViewId="0">
      <selection activeCell="K9" sqref="K9"/>
    </sheetView>
  </sheetViews>
  <sheetFormatPr defaultRowHeight="14.5" x14ac:dyDescent="0.35"/>
  <sheetData>
    <row r="1" spans="1:1" ht="18.5" x14ac:dyDescent="0.45">
      <c r="A1" s="1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2"/>
  <sheetViews>
    <sheetView tabSelected="1" zoomScale="70" zoomScaleNormal="70" workbookViewId="0">
      <selection activeCell="S18" sqref="S18"/>
    </sheetView>
  </sheetViews>
  <sheetFormatPr defaultColWidth="8.90625" defaultRowHeight="14" x14ac:dyDescent="0.3"/>
  <cols>
    <col min="1" max="1" width="13.90625" style="17" customWidth="1"/>
    <col min="2" max="2" width="9.08984375" style="17" bestFit="1" customWidth="1"/>
    <col min="3" max="4" width="11.6328125" style="17" customWidth="1"/>
    <col min="5" max="16384" width="8.90625" style="17"/>
  </cols>
  <sheetData>
    <row r="1" spans="1:7" ht="15.5" x14ac:dyDescent="0.35">
      <c r="A1" s="1" t="s">
        <v>28</v>
      </c>
    </row>
    <row r="2" spans="1:7" x14ac:dyDescent="0.3">
      <c r="A2" s="16" t="s">
        <v>4</v>
      </c>
      <c r="B2" s="3"/>
      <c r="C2" s="2"/>
      <c r="D2" s="2"/>
      <c r="E2" s="10"/>
      <c r="F2" s="2" t="s">
        <v>16</v>
      </c>
    </row>
    <row r="3" spans="1:7" x14ac:dyDescent="0.3">
      <c r="A3" s="16"/>
      <c r="B3" s="3"/>
      <c r="C3" s="2"/>
      <c r="D3" s="2"/>
      <c r="E3" s="12"/>
      <c r="F3" s="2" t="s">
        <v>17</v>
      </c>
      <c r="G3" s="2"/>
    </row>
    <row r="4" spans="1:7" x14ac:dyDescent="0.3">
      <c r="A4" s="16"/>
      <c r="B4" s="3"/>
      <c r="C4" s="2"/>
      <c r="D4" s="2"/>
      <c r="G4" s="2"/>
    </row>
    <row r="5" spans="1:7" x14ac:dyDescent="0.3">
      <c r="A5" s="2"/>
      <c r="B5" s="2"/>
      <c r="C5" s="2"/>
      <c r="D5" s="2"/>
      <c r="E5" s="2"/>
      <c r="F5" s="2"/>
      <c r="G5" s="2"/>
    </row>
    <row r="6" spans="1:7" x14ac:dyDescent="0.3">
      <c r="A6" s="2"/>
      <c r="B6" s="2"/>
      <c r="C6" s="2"/>
      <c r="D6" s="2"/>
      <c r="E6" s="2"/>
      <c r="F6" s="2"/>
      <c r="G6" s="2"/>
    </row>
    <row r="7" spans="1:7" x14ac:dyDescent="0.3">
      <c r="A7" s="2"/>
      <c r="B7" s="2"/>
      <c r="C7" s="2"/>
      <c r="D7" s="2"/>
      <c r="E7" s="2"/>
      <c r="F7" s="2"/>
      <c r="G7" s="2"/>
    </row>
    <row r="8" spans="1:7" x14ac:dyDescent="0.3">
      <c r="A8" s="2"/>
      <c r="B8" s="2"/>
      <c r="C8" s="2"/>
      <c r="D8" s="2"/>
      <c r="E8" s="2"/>
      <c r="F8" s="2"/>
      <c r="G8" s="2"/>
    </row>
    <row r="9" spans="1:7" x14ac:dyDescent="0.3">
      <c r="A9" s="2"/>
      <c r="B9" s="2"/>
      <c r="C9" s="2"/>
      <c r="D9" s="2"/>
      <c r="E9" s="2"/>
      <c r="F9" s="2"/>
      <c r="G9" s="2"/>
    </row>
    <row r="10" spans="1:7" x14ac:dyDescent="0.3">
      <c r="A10" s="2"/>
      <c r="B10" s="2"/>
      <c r="C10" s="2"/>
      <c r="D10" s="2"/>
      <c r="E10" s="2"/>
      <c r="F10" s="2"/>
      <c r="G10" s="2"/>
    </row>
    <row r="11" spans="1:7" x14ac:dyDescent="0.3">
      <c r="A11" s="4" t="s">
        <v>0</v>
      </c>
      <c r="B11" s="5"/>
      <c r="C11" s="2"/>
      <c r="D11" s="2"/>
      <c r="E11" s="2"/>
      <c r="F11" s="2"/>
      <c r="G11" s="2"/>
    </row>
    <row r="12" spans="1:7" x14ac:dyDescent="0.3">
      <c r="A12" s="10" t="s">
        <v>5</v>
      </c>
      <c r="B12" s="6">
        <v>10000</v>
      </c>
      <c r="C12" s="2"/>
      <c r="F12" s="2"/>
      <c r="G12" s="2"/>
    </row>
    <row r="13" spans="1:7" x14ac:dyDescent="0.3">
      <c r="A13" s="10" t="s">
        <v>6</v>
      </c>
      <c r="B13" s="5">
        <v>9.9999999999999995E-8</v>
      </c>
      <c r="C13" s="2"/>
      <c r="E13" s="2"/>
      <c r="F13" s="2"/>
      <c r="G13" s="2"/>
    </row>
    <row r="14" spans="1:7" ht="14.5" x14ac:dyDescent="0.35">
      <c r="A14"/>
      <c r="B14" s="5"/>
      <c r="C14" s="2"/>
      <c r="E14" s="2"/>
      <c r="F14" s="2"/>
      <c r="G14" s="2"/>
    </row>
    <row r="15" spans="1:7" x14ac:dyDescent="0.3">
      <c r="A15" s="4" t="s">
        <v>7</v>
      </c>
      <c r="B15" s="5"/>
      <c r="C15" s="2"/>
      <c r="E15" s="2"/>
      <c r="F15" s="2"/>
      <c r="G15" s="2"/>
    </row>
    <row r="16" spans="1:7" x14ac:dyDescent="0.3">
      <c r="A16" s="12" t="s">
        <v>8</v>
      </c>
      <c r="B16" s="7">
        <f>1/(2*PI()*B12*B13)</f>
        <v>159.15494309189535</v>
      </c>
      <c r="C16" s="17" t="s">
        <v>9</v>
      </c>
      <c r="E16" s="2"/>
      <c r="F16" s="2"/>
      <c r="G16" s="2"/>
    </row>
    <row r="17" spans="1:7" x14ac:dyDescent="0.3">
      <c r="B17" s="7"/>
      <c r="C17" s="2"/>
      <c r="D17" s="2"/>
      <c r="E17" s="2"/>
      <c r="F17" s="2"/>
      <c r="G17" s="2"/>
    </row>
    <row r="18" spans="1:7" x14ac:dyDescent="0.3">
      <c r="A18" s="4" t="s">
        <v>10</v>
      </c>
      <c r="B18" s="7"/>
      <c r="C18" s="2"/>
      <c r="E18" s="2"/>
      <c r="F18" s="2"/>
      <c r="G18" s="2"/>
    </row>
    <row r="19" spans="1:7" x14ac:dyDescent="0.3">
      <c r="A19" s="12" t="s">
        <v>14</v>
      </c>
      <c r="B19" s="7">
        <f>1/(B12*B13)</f>
        <v>1000</v>
      </c>
      <c r="C19" s="17" t="s">
        <v>15</v>
      </c>
      <c r="D19" s="2"/>
      <c r="E19" s="2"/>
      <c r="F19" s="2"/>
      <c r="G19" s="2"/>
    </row>
    <row r="20" spans="1:7" x14ac:dyDescent="0.3">
      <c r="A20" s="2"/>
      <c r="B20" s="6"/>
      <c r="C20" s="2"/>
      <c r="E20" s="2"/>
      <c r="F20" s="2"/>
      <c r="G20" s="2"/>
    </row>
    <row r="21" spans="1:7" x14ac:dyDescent="0.3">
      <c r="A21" s="2" t="s">
        <v>21</v>
      </c>
      <c r="G21" s="2"/>
    </row>
    <row r="22" spans="1:7" x14ac:dyDescent="0.3">
      <c r="A22" s="10" t="s">
        <v>1</v>
      </c>
      <c r="B22" s="6">
        <v>1</v>
      </c>
      <c r="E22" s="2"/>
      <c r="F22" s="2"/>
      <c r="G22" s="2"/>
    </row>
    <row r="23" spans="1:7" x14ac:dyDescent="0.3">
      <c r="A23" s="10" t="s">
        <v>11</v>
      </c>
      <c r="B23" s="6">
        <v>10</v>
      </c>
      <c r="E23" s="2"/>
      <c r="F23" s="2"/>
      <c r="G23" s="2"/>
    </row>
    <row r="24" spans="1:7" x14ac:dyDescent="0.3">
      <c r="B24" s="6"/>
      <c r="C24" s="2"/>
      <c r="E24" s="2"/>
      <c r="F24" s="2"/>
      <c r="G24" s="2"/>
    </row>
    <row r="25" spans="1:7" x14ac:dyDescent="0.3">
      <c r="A25" s="2" t="s">
        <v>22</v>
      </c>
      <c r="B25" s="2"/>
      <c r="C25" s="2"/>
      <c r="D25" s="2"/>
      <c r="E25" s="19" t="s">
        <v>18</v>
      </c>
      <c r="F25" s="2"/>
      <c r="G25" s="2"/>
    </row>
    <row r="26" spans="1:7" x14ac:dyDescent="0.3">
      <c r="A26" s="2"/>
      <c r="B26" s="19" t="s">
        <v>19</v>
      </c>
      <c r="C26" s="2"/>
      <c r="D26" s="2"/>
      <c r="E26" s="19" t="s">
        <v>24</v>
      </c>
      <c r="F26" s="2"/>
      <c r="G26" s="2"/>
    </row>
    <row r="27" spans="1:7" x14ac:dyDescent="0.3">
      <c r="A27" s="2"/>
      <c r="B27" s="19" t="s">
        <v>20</v>
      </c>
      <c r="C27" s="2"/>
      <c r="D27" s="2"/>
      <c r="E27" s="19" t="s">
        <v>26</v>
      </c>
      <c r="F27" s="2"/>
      <c r="G27" s="2"/>
    </row>
    <row r="28" spans="1:7" x14ac:dyDescent="0.3">
      <c r="A28" s="2"/>
      <c r="B28" s="2"/>
      <c r="C28" s="2"/>
      <c r="D28" s="2"/>
      <c r="E28" s="19" t="s">
        <v>23</v>
      </c>
      <c r="F28" s="2"/>
      <c r="G28" s="2"/>
    </row>
    <row r="29" spans="1:7" x14ac:dyDescent="0.3">
      <c r="A29" s="2"/>
      <c r="B29" s="6"/>
      <c r="C29" s="2"/>
      <c r="D29" s="2"/>
      <c r="E29" s="6"/>
      <c r="F29" s="2"/>
      <c r="G29" s="2"/>
    </row>
    <row r="30" spans="1:7" ht="25.5" x14ac:dyDescent="0.3">
      <c r="A30" s="2"/>
      <c r="B30" s="11" t="s">
        <v>2</v>
      </c>
      <c r="C30" s="13" t="s">
        <v>12</v>
      </c>
      <c r="D30" s="13" t="s">
        <v>13</v>
      </c>
      <c r="E30" s="14" t="s">
        <v>27</v>
      </c>
      <c r="F30" s="14" t="s">
        <v>25</v>
      </c>
      <c r="G30" s="14" t="s">
        <v>3</v>
      </c>
    </row>
    <row r="31" spans="1:7" x14ac:dyDescent="0.3">
      <c r="A31" s="2"/>
      <c r="B31" s="6">
        <v>0</v>
      </c>
      <c r="C31" s="7">
        <f>$B$22*10^(B31/$B$23)</f>
        <v>1</v>
      </c>
      <c r="D31" s="15">
        <f>2*PI()*C31</f>
        <v>6.2831853071795862</v>
      </c>
      <c r="E31" s="8">
        <f xml:space="preserve"> $B$19 / SQRT(D31^2+$B$19^2)</f>
        <v>0.99998026137563312</v>
      </c>
      <c r="F31" s="8">
        <f>20*LOG10(E31)</f>
        <v>-1.7144920494926007E-4</v>
      </c>
      <c r="G31" s="9">
        <f xml:space="preserve"> -ATAN(D31 / $B$19)*180/PI()</f>
        <v>-0.35999526270209964</v>
      </c>
    </row>
    <row r="32" spans="1:7" x14ac:dyDescent="0.3">
      <c r="A32" s="2"/>
      <c r="B32" s="6">
        <f>B31+1</f>
        <v>1</v>
      </c>
      <c r="C32" s="7">
        <f t="shared" ref="C32:C71" si="0">$B$22*10^(B32/$B$23)</f>
        <v>1.2589254117941673</v>
      </c>
      <c r="D32" s="15">
        <f t="shared" ref="D32:D71" si="1">2*PI()*C32</f>
        <v>7.910061650220122</v>
      </c>
      <c r="E32" s="8">
        <f t="shared" ref="E32:E71" si="2" xml:space="preserve"> $B$19 / SQRT(D32^2+$B$19^2)</f>
        <v>0.99996871693035172</v>
      </c>
      <c r="F32" s="8">
        <f t="shared" ref="F32:F71" si="3">20*LOG10(E32)</f>
        <v>-2.7172554073153209E-4</v>
      </c>
      <c r="G32" s="9">
        <f>J25</f>
        <v>0</v>
      </c>
    </row>
    <row r="33" spans="1:7" x14ac:dyDescent="0.3">
      <c r="A33" s="2"/>
      <c r="B33" s="6">
        <f t="shared" ref="B33:B49" si="4">B32+1</f>
        <v>2</v>
      </c>
      <c r="C33" s="7">
        <f t="shared" si="0"/>
        <v>1.5848931924611136</v>
      </c>
      <c r="D33" s="15">
        <f t="shared" si="1"/>
        <v>9.9581776203206172</v>
      </c>
      <c r="E33" s="8">
        <f t="shared" si="2"/>
        <v>0.99995042103659526</v>
      </c>
      <c r="F33" s="8">
        <f t="shared" si="3"/>
        <v>-4.3064808013415056E-4</v>
      </c>
      <c r="G33" s="9">
        <f t="shared" ref="G33:G71" si="5" xml:space="preserve"> -ATAN(D33 / $B$19)*180/PI()</f>
        <v>-0.57054269043871764</v>
      </c>
    </row>
    <row r="34" spans="1:7" x14ac:dyDescent="0.3">
      <c r="A34" s="2"/>
      <c r="B34" s="6">
        <f t="shared" si="4"/>
        <v>3</v>
      </c>
      <c r="C34" s="7">
        <f t="shared" si="0"/>
        <v>1.9952623149688797</v>
      </c>
      <c r="D34" s="15">
        <f t="shared" si="1"/>
        <v>12.536602861381592</v>
      </c>
      <c r="E34" s="8">
        <f t="shared" si="2"/>
        <v>0.99992142605611523</v>
      </c>
      <c r="F34" s="8">
        <f t="shared" si="3"/>
        <v>-6.8251141916879853E-4</v>
      </c>
      <c r="G34" s="9">
        <f t="shared" si="5"/>
        <v>-0.71825680635083833</v>
      </c>
    </row>
    <row r="35" spans="1:7" x14ac:dyDescent="0.3">
      <c r="A35" s="2"/>
      <c r="B35" s="6">
        <f t="shared" si="4"/>
        <v>4</v>
      </c>
      <c r="C35" s="7">
        <f t="shared" si="0"/>
        <v>2.5118864315095806</v>
      </c>
      <c r="D35" s="15">
        <f t="shared" si="1"/>
        <v>15.782647919764759</v>
      </c>
      <c r="E35" s="8">
        <f t="shared" si="2"/>
        <v>0.99987547727504611</v>
      </c>
      <c r="F35" s="8">
        <f t="shared" si="3"/>
        <v>-1.0816579932787769E-3</v>
      </c>
      <c r="G35" s="9">
        <f t="shared" si="5"/>
        <v>-0.90420404367260776</v>
      </c>
    </row>
    <row r="36" spans="1:7" x14ac:dyDescent="0.3">
      <c r="A36" s="2"/>
      <c r="B36" s="6">
        <f t="shared" si="4"/>
        <v>5</v>
      </c>
      <c r="C36" s="7">
        <f t="shared" si="0"/>
        <v>3.1622776601683795</v>
      </c>
      <c r="D36" s="15">
        <f t="shared" si="1"/>
        <v>19.869176531592203</v>
      </c>
      <c r="E36" s="8">
        <f t="shared" si="2"/>
        <v>0.99980266633821169</v>
      </c>
      <c r="F36" s="8">
        <f t="shared" si="3"/>
        <v>-1.7141875471845432E-3</v>
      </c>
      <c r="G36" s="9">
        <f t="shared" si="5"/>
        <v>-1.1382701830745394</v>
      </c>
    </row>
    <row r="37" spans="1:7" x14ac:dyDescent="0.3">
      <c r="A37" s="2"/>
      <c r="B37" s="6">
        <f t="shared" si="4"/>
        <v>6</v>
      </c>
      <c r="C37" s="7">
        <f t="shared" si="0"/>
        <v>3.9810717055349727</v>
      </c>
      <c r="D37" s="15">
        <f t="shared" si="1"/>
        <v>25.013811247045716</v>
      </c>
      <c r="E37" s="8">
        <f t="shared" si="2"/>
        <v>0.99968730135528772</v>
      </c>
      <c r="F37" s="8">
        <f t="shared" si="3"/>
        <v>-2.7164906615559591E-3</v>
      </c>
      <c r="G37" s="9">
        <f t="shared" si="5"/>
        <v>-1.432887015787305</v>
      </c>
    </row>
    <row r="38" spans="1:7" x14ac:dyDescent="0.3">
      <c r="A38" s="2"/>
      <c r="B38" s="6">
        <f t="shared" si="4"/>
        <v>7</v>
      </c>
      <c r="C38" s="7">
        <f t="shared" si="0"/>
        <v>5.0118723362727229</v>
      </c>
      <c r="D38" s="15">
        <f t="shared" si="1"/>
        <v>31.490522624728598</v>
      </c>
      <c r="E38" s="8">
        <f t="shared" si="2"/>
        <v>0.99950454195382354</v>
      </c>
      <c r="F38" s="8">
        <f t="shared" si="3"/>
        <v>-4.3045603619916283E-3</v>
      </c>
      <c r="G38" s="9">
        <f t="shared" si="5"/>
        <v>-1.8036779910651968</v>
      </c>
    </row>
    <row r="39" spans="1:7" x14ac:dyDescent="0.3">
      <c r="A39" s="2"/>
      <c r="B39" s="6">
        <f t="shared" si="4"/>
        <v>8</v>
      </c>
      <c r="C39" s="7">
        <f t="shared" si="0"/>
        <v>6.3095734448019343</v>
      </c>
      <c r="D39" s="15">
        <f t="shared" si="1"/>
        <v>39.644219162950002</v>
      </c>
      <c r="E39" s="8">
        <f t="shared" si="2"/>
        <v>0.99921509302998657</v>
      </c>
      <c r="F39" s="8">
        <f t="shared" si="3"/>
        <v>-6.820292315463365E-3</v>
      </c>
      <c r="G39" s="9">
        <f t="shared" si="5"/>
        <v>-2.2702575774050011</v>
      </c>
    </row>
    <row r="40" spans="1:7" x14ac:dyDescent="0.3">
      <c r="A40" s="2"/>
      <c r="B40" s="6">
        <f t="shared" si="4"/>
        <v>9</v>
      </c>
      <c r="C40" s="7">
        <f t="shared" si="0"/>
        <v>7.9432823472428176</v>
      </c>
      <c r="D40" s="15">
        <f t="shared" si="1"/>
        <v>49.909114934975051</v>
      </c>
      <c r="E40" s="8">
        <f t="shared" si="2"/>
        <v>0.99875686205936309</v>
      </c>
      <c r="F40" s="8">
        <f t="shared" si="3"/>
        <v>-1.0804476076628135E-2</v>
      </c>
      <c r="G40" s="9">
        <f t="shared" si="5"/>
        <v>-2.8572108577955779</v>
      </c>
    </row>
    <row r="41" spans="1:7" x14ac:dyDescent="0.3">
      <c r="A41" s="2"/>
      <c r="B41" s="6">
        <f t="shared" si="4"/>
        <v>10</v>
      </c>
      <c r="C41" s="7">
        <f t="shared" si="0"/>
        <v>10</v>
      </c>
      <c r="D41" s="15">
        <f t="shared" si="1"/>
        <v>62.831853071795862</v>
      </c>
      <c r="E41" s="8">
        <f t="shared" si="2"/>
        <v>0.99803190450364487</v>
      </c>
      <c r="F41" s="8">
        <f t="shared" si="3"/>
        <v>-1.7111504344581904E-2</v>
      </c>
      <c r="G41" s="9">
        <f t="shared" si="5"/>
        <v>-3.5952737798681755</v>
      </c>
    </row>
    <row r="42" spans="1:7" x14ac:dyDescent="0.3">
      <c r="A42" s="2"/>
      <c r="B42" s="6">
        <f t="shared" si="4"/>
        <v>11</v>
      </c>
      <c r="C42" s="7">
        <f t="shared" si="0"/>
        <v>12.58925411794168</v>
      </c>
      <c r="D42" s="15">
        <f t="shared" si="1"/>
        <v>79.100616502201262</v>
      </c>
      <c r="E42" s="8">
        <f t="shared" si="2"/>
        <v>0.99688615093847754</v>
      </c>
      <c r="F42" s="8">
        <f t="shared" si="3"/>
        <v>-2.7088746353660497E-2</v>
      </c>
      <c r="G42" s="9">
        <f t="shared" si="5"/>
        <v>-4.5227144343509726</v>
      </c>
    </row>
    <row r="43" spans="1:7" x14ac:dyDescent="0.3">
      <c r="A43" s="2"/>
      <c r="B43" s="6">
        <f t="shared" si="4"/>
        <v>12</v>
      </c>
      <c r="C43" s="7">
        <f t="shared" si="0"/>
        <v>15.848931924611136</v>
      </c>
      <c r="D43" s="15">
        <f t="shared" si="1"/>
        <v>99.581776203206175</v>
      </c>
      <c r="E43" s="8">
        <f t="shared" si="2"/>
        <v>0.99507830939394371</v>
      </c>
      <c r="F43" s="8">
        <f t="shared" si="3"/>
        <v>-4.2854807207616336E-2</v>
      </c>
      <c r="G43" s="9">
        <f t="shared" si="5"/>
        <v>-5.6868669500103755</v>
      </c>
    </row>
    <row r="44" spans="1:7" x14ac:dyDescent="0.3">
      <c r="A44" s="2"/>
      <c r="B44" s="6">
        <f t="shared" si="4"/>
        <v>13</v>
      </c>
      <c r="C44" s="7">
        <f t="shared" si="0"/>
        <v>19.952623149688804</v>
      </c>
      <c r="D44" s="15">
        <f t="shared" si="1"/>
        <v>125.36602861381597</v>
      </c>
      <c r="E44" s="8">
        <f t="shared" si="2"/>
        <v>0.99223311249804946</v>
      </c>
      <c r="F44" s="8">
        <f t="shared" si="3"/>
        <v>-6.772567832421586E-2</v>
      </c>
      <c r="G44" s="9">
        <f t="shared" si="5"/>
        <v>-7.1456646680258054</v>
      </c>
    </row>
    <row r="45" spans="1:7" x14ac:dyDescent="0.3">
      <c r="A45" s="2"/>
      <c r="B45" s="6">
        <f t="shared" si="4"/>
        <v>14</v>
      </c>
      <c r="C45" s="7">
        <f t="shared" si="0"/>
        <v>25.118864315095799</v>
      </c>
      <c r="D45" s="15">
        <f t="shared" si="1"/>
        <v>157.82647919764753</v>
      </c>
      <c r="E45" s="8">
        <f t="shared" si="2"/>
        <v>0.98777334993769628</v>
      </c>
      <c r="F45" s="8">
        <f t="shared" si="3"/>
        <v>-0.10685390507945099</v>
      </c>
      <c r="G45" s="9">
        <f t="shared" si="5"/>
        <v>-8.9688108292213169</v>
      </c>
    </row>
    <row r="46" spans="1:7" x14ac:dyDescent="0.3">
      <c r="A46" s="2"/>
      <c r="B46" s="6">
        <f t="shared" si="4"/>
        <v>15</v>
      </c>
      <c r="C46" s="7">
        <f t="shared" si="0"/>
        <v>31.622776601683803</v>
      </c>
      <c r="D46" s="15">
        <f t="shared" si="1"/>
        <v>198.69176531592208</v>
      </c>
      <c r="E46" s="8">
        <f t="shared" si="2"/>
        <v>0.98082665938185143</v>
      </c>
      <c r="F46" s="8">
        <f t="shared" si="3"/>
        <v>-0.16815476627912437</v>
      </c>
      <c r="G46" s="9">
        <f t="shared" si="5"/>
        <v>-11.237840984624158</v>
      </c>
    </row>
    <row r="47" spans="1:7" x14ac:dyDescent="0.3">
      <c r="A47" s="2"/>
      <c r="B47" s="6">
        <f t="shared" si="4"/>
        <v>16</v>
      </c>
      <c r="C47" s="7">
        <f t="shared" si="0"/>
        <v>39.810717055349755</v>
      </c>
      <c r="D47" s="15">
        <f t="shared" si="1"/>
        <v>250.13811247045734</v>
      </c>
      <c r="E47" s="8">
        <f t="shared" si="2"/>
        <v>0.9701109662032571</v>
      </c>
      <c r="F47" s="8">
        <f t="shared" si="3"/>
        <v>-0.26357172182099581</v>
      </c>
      <c r="G47" s="9">
        <f t="shared" si="5"/>
        <v>-14.043691001537255</v>
      </c>
    </row>
    <row r="48" spans="1:7" x14ac:dyDescent="0.3">
      <c r="A48" s="2"/>
      <c r="B48" s="6">
        <f t="shared" si="4"/>
        <v>17</v>
      </c>
      <c r="C48" s="7">
        <f t="shared" si="0"/>
        <v>50.118723362727238</v>
      </c>
      <c r="D48" s="15">
        <f t="shared" si="1"/>
        <v>314.90522624728607</v>
      </c>
      <c r="E48" s="8">
        <f t="shared" si="2"/>
        <v>0.95382454696970054</v>
      </c>
      <c r="F48" s="8">
        <f t="shared" si="3"/>
        <v>-0.41063010111055093</v>
      </c>
      <c r="G48" s="9">
        <f t="shared" si="5"/>
        <v>-17.479487221325144</v>
      </c>
    </row>
    <row r="49" spans="1:7" x14ac:dyDescent="0.3">
      <c r="A49" s="2"/>
      <c r="B49" s="6">
        <f t="shared" si="4"/>
        <v>18</v>
      </c>
      <c r="C49" s="7">
        <f t="shared" si="0"/>
        <v>63.095734448019364</v>
      </c>
      <c r="D49" s="15">
        <f t="shared" si="1"/>
        <v>396.44219162950014</v>
      </c>
      <c r="E49" s="8">
        <f t="shared" si="2"/>
        <v>0.92961279041031319</v>
      </c>
      <c r="F49" s="8">
        <f t="shared" si="3"/>
        <v>-0.63395819033120981</v>
      </c>
      <c r="G49" s="9">
        <f t="shared" si="5"/>
        <v>-21.625463662391571</v>
      </c>
    </row>
    <row r="50" spans="1:7" x14ac:dyDescent="0.3">
      <c r="A50" s="2"/>
      <c r="B50" s="6">
        <f>B49+1</f>
        <v>19</v>
      </c>
      <c r="C50" s="7">
        <f t="shared" si="0"/>
        <v>79.432823472428197</v>
      </c>
      <c r="D50" s="15">
        <f t="shared" si="1"/>
        <v>499.09114934975059</v>
      </c>
      <c r="E50" s="8">
        <f t="shared" si="2"/>
        <v>0.89475223286976802</v>
      </c>
      <c r="F50" s="8">
        <f t="shared" si="3"/>
        <v>-0.96594418294336781</v>
      </c>
      <c r="G50" s="9">
        <f t="shared" si="5"/>
        <v>-26.523377389150905</v>
      </c>
    </row>
    <row r="51" spans="1:7" x14ac:dyDescent="0.3">
      <c r="A51" s="2"/>
      <c r="B51" s="6">
        <f>B50+1</f>
        <v>20</v>
      </c>
      <c r="C51" s="7">
        <f t="shared" si="0"/>
        <v>100</v>
      </c>
      <c r="D51" s="15">
        <f t="shared" si="1"/>
        <v>628.31853071795865</v>
      </c>
      <c r="E51" s="8">
        <f t="shared" si="2"/>
        <v>0.84673301596483053</v>
      </c>
      <c r="F51" s="8">
        <f t="shared" si="3"/>
        <v>-1.4450701162052859</v>
      </c>
      <c r="G51" s="9">
        <f t="shared" si="5"/>
        <v>-32.141907635342058</v>
      </c>
    </row>
    <row r="52" spans="1:7" x14ac:dyDescent="0.3">
      <c r="A52" s="2"/>
      <c r="B52" s="6">
        <f t="shared" ref="B52:B71" si="6">B51+1</f>
        <v>21</v>
      </c>
      <c r="C52" s="7">
        <f t="shared" si="0"/>
        <v>125.89254117941677</v>
      </c>
      <c r="D52" s="15">
        <f t="shared" si="1"/>
        <v>791.0061650220124</v>
      </c>
      <c r="E52" s="8">
        <f t="shared" si="2"/>
        <v>0.78429786405332069</v>
      </c>
      <c r="F52" s="8">
        <f t="shared" si="3"/>
        <v>-2.1103793548057008</v>
      </c>
      <c r="G52" s="9">
        <f t="shared" si="5"/>
        <v>-38.344214171595084</v>
      </c>
    </row>
    <row r="53" spans="1:7" x14ac:dyDescent="0.3">
      <c r="A53" s="2"/>
      <c r="B53" s="6">
        <f t="shared" si="6"/>
        <v>22</v>
      </c>
      <c r="C53" s="7">
        <f t="shared" si="0"/>
        <v>158.48931924611153</v>
      </c>
      <c r="D53" s="15">
        <f t="shared" si="1"/>
        <v>995.81776203206277</v>
      </c>
      <c r="E53" s="8">
        <f t="shared" si="2"/>
        <v>0.70858696835615809</v>
      </c>
      <c r="F53" s="8">
        <f t="shared" si="3"/>
        <v>-2.9921367810405464</v>
      </c>
      <c r="G53" s="9">
        <f t="shared" si="5"/>
        <v>-44.879936816726847</v>
      </c>
    </row>
    <row r="54" spans="1:7" x14ac:dyDescent="0.3">
      <c r="A54" s="2"/>
      <c r="B54" s="6">
        <f t="shared" si="6"/>
        <v>23</v>
      </c>
      <c r="C54" s="7">
        <f t="shared" si="0"/>
        <v>199.52623149688802</v>
      </c>
      <c r="D54" s="15">
        <f t="shared" si="1"/>
        <v>1253.6602861381596</v>
      </c>
      <c r="E54" s="8">
        <f t="shared" si="2"/>
        <v>0.62358100525731375</v>
      </c>
      <c r="F54" s="8">
        <f t="shared" si="3"/>
        <v>-4.1021424443134578</v>
      </c>
      <c r="G54" s="9">
        <f t="shared" si="5"/>
        <v>-51.421887362976832</v>
      </c>
    </row>
    <row r="55" spans="1:7" x14ac:dyDescent="0.3">
      <c r="A55" s="2"/>
      <c r="B55" s="6">
        <f t="shared" si="6"/>
        <v>24</v>
      </c>
      <c r="C55" s="7">
        <f t="shared" si="0"/>
        <v>251.18864315095806</v>
      </c>
      <c r="D55" s="15">
        <f t="shared" si="1"/>
        <v>1578.2647919764759</v>
      </c>
      <c r="E55" s="8">
        <f t="shared" si="2"/>
        <v>0.53521720672406414</v>
      </c>
      <c r="F55" s="8">
        <f t="shared" si="3"/>
        <v>-5.4293986572265673</v>
      </c>
      <c r="G55" s="9">
        <f t="shared" si="5"/>
        <v>-57.64135696386775</v>
      </c>
    </row>
    <row r="56" spans="1:7" x14ac:dyDescent="0.3">
      <c r="A56" s="2"/>
      <c r="B56" s="6">
        <f t="shared" si="6"/>
        <v>25</v>
      </c>
      <c r="C56" s="7">
        <f t="shared" si="0"/>
        <v>316.22776601683825</v>
      </c>
      <c r="D56" s="15">
        <f t="shared" si="1"/>
        <v>1986.917653159222</v>
      </c>
      <c r="E56" s="8">
        <f t="shared" si="2"/>
        <v>0.44956459253857811</v>
      </c>
      <c r="F56" s="8">
        <f t="shared" si="3"/>
        <v>-6.9441580177590136</v>
      </c>
      <c r="G56" s="9">
        <f t="shared" si="5"/>
        <v>-63.284247907949357</v>
      </c>
    </row>
    <row r="57" spans="1:7" x14ac:dyDescent="0.3">
      <c r="A57" s="2"/>
      <c r="B57" s="6">
        <f t="shared" si="6"/>
        <v>26</v>
      </c>
      <c r="C57" s="7">
        <f t="shared" si="0"/>
        <v>398.10717055349761</v>
      </c>
      <c r="D57" s="15">
        <f t="shared" si="1"/>
        <v>2501.3811247045737</v>
      </c>
      <c r="E57" s="8">
        <f t="shared" si="2"/>
        <v>0.37121387904950948</v>
      </c>
      <c r="F57" s="8">
        <f t="shared" si="3"/>
        <v>-8.6075158924937956</v>
      </c>
      <c r="G57" s="9">
        <f t="shared" si="5"/>
        <v>-68.209500161460156</v>
      </c>
    </row>
    <row r="58" spans="1:7" x14ac:dyDescent="0.3">
      <c r="A58" s="2"/>
      <c r="B58" s="6">
        <f t="shared" si="6"/>
        <v>27</v>
      </c>
      <c r="C58" s="7">
        <f t="shared" si="0"/>
        <v>501.18723362727269</v>
      </c>
      <c r="D58" s="15">
        <f t="shared" si="1"/>
        <v>3149.0522624728624</v>
      </c>
      <c r="E58" s="8">
        <f t="shared" si="2"/>
        <v>0.30266185580959404</v>
      </c>
      <c r="F58" s="8">
        <f t="shared" si="3"/>
        <v>-10.380846186435306</v>
      </c>
      <c r="G58" s="9">
        <f t="shared" si="5"/>
        <v>-72.382449284003442</v>
      </c>
    </row>
    <row r="59" spans="1:7" x14ac:dyDescent="0.3">
      <c r="A59" s="2"/>
      <c r="B59" s="6">
        <f t="shared" si="6"/>
        <v>28</v>
      </c>
      <c r="C59" s="7">
        <f t="shared" si="0"/>
        <v>630.95734448019323</v>
      </c>
      <c r="D59" s="15">
        <f t="shared" si="1"/>
        <v>3964.4219162949989</v>
      </c>
      <c r="E59" s="8">
        <f t="shared" si="2"/>
        <v>0.24458256226974467</v>
      </c>
      <c r="F59" s="8">
        <f t="shared" si="3"/>
        <v>-12.231490192109645</v>
      </c>
      <c r="G59" s="9">
        <f t="shared" si="5"/>
        <v>-75.842834193650319</v>
      </c>
    </row>
    <row r="60" spans="1:7" x14ac:dyDescent="0.3">
      <c r="A60" s="2"/>
      <c r="B60" s="6">
        <f t="shared" si="6"/>
        <v>29</v>
      </c>
      <c r="C60" s="7">
        <f t="shared" si="0"/>
        <v>794.32823472428208</v>
      </c>
      <c r="D60" s="15">
        <f t="shared" si="1"/>
        <v>4990.9114934975069</v>
      </c>
      <c r="E60" s="8">
        <f t="shared" si="2"/>
        <v>0.19645949299508755</v>
      </c>
      <c r="F60" s="8">
        <f t="shared" si="3"/>
        <v>-14.134539621515366</v>
      </c>
      <c r="G60" s="9">
        <f t="shared" si="5"/>
        <v>-78.670004265643399</v>
      </c>
    </row>
    <row r="61" spans="1:7" x14ac:dyDescent="0.3">
      <c r="A61" s="2"/>
      <c r="B61" s="6">
        <f t="shared" si="6"/>
        <v>30</v>
      </c>
      <c r="C61" s="7">
        <f t="shared" si="0"/>
        <v>1000</v>
      </c>
      <c r="D61" s="15">
        <f t="shared" si="1"/>
        <v>6283.1853071795858</v>
      </c>
      <c r="E61" s="8">
        <f t="shared" si="2"/>
        <v>0.15717672547758985</v>
      </c>
      <c r="F61" s="8">
        <f t="shared" si="3"/>
        <v>-16.072235265805517</v>
      </c>
      <c r="G61" s="9">
        <f t="shared" si="5"/>
        <v>-80.956938920962315</v>
      </c>
    </row>
    <row r="62" spans="1:7" x14ac:dyDescent="0.3">
      <c r="A62" s="2"/>
      <c r="B62" s="6">
        <f t="shared" si="6"/>
        <v>31</v>
      </c>
      <c r="C62" s="7">
        <f t="shared" si="0"/>
        <v>1258.925411794168</v>
      </c>
      <c r="D62" s="15">
        <f t="shared" si="1"/>
        <v>7910.0616502201265</v>
      </c>
      <c r="E62" s="8">
        <f t="shared" si="2"/>
        <v>0.12542296201012348</v>
      </c>
      <c r="F62" s="8">
        <f t="shared" si="3"/>
        <v>-18.032458941335829</v>
      </c>
      <c r="G62" s="9">
        <f t="shared" si="5"/>
        <v>-82.794818048137316</v>
      </c>
    </row>
    <row r="63" spans="1:7" x14ac:dyDescent="0.3">
      <c r="A63" s="2"/>
      <c r="B63" s="6">
        <f t="shared" si="6"/>
        <v>32</v>
      </c>
      <c r="C63" s="7">
        <f t="shared" si="0"/>
        <v>1584.8931924611156</v>
      </c>
      <c r="D63" s="15">
        <f t="shared" si="1"/>
        <v>9958.17762032063</v>
      </c>
      <c r="E63" s="8">
        <f t="shared" si="2"/>
        <v>9.9917451567345911E-2</v>
      </c>
      <c r="F63" s="8">
        <f t="shared" si="3"/>
        <v>-20.007173026776364</v>
      </c>
      <c r="G63" s="9">
        <f t="shared" si="5"/>
        <v>-84.265583006955382</v>
      </c>
    </row>
    <row r="64" spans="1:7" x14ac:dyDescent="0.3">
      <c r="A64" s="2"/>
      <c r="B64" s="6">
        <f t="shared" si="6"/>
        <v>33</v>
      </c>
      <c r="C64" s="7">
        <f t="shared" si="0"/>
        <v>1995.2623149688804</v>
      </c>
      <c r="D64" s="15">
        <f t="shared" si="1"/>
        <v>12536.602861381598</v>
      </c>
      <c r="E64" s="8">
        <f t="shared" si="2"/>
        <v>7.9513866000312738E-2</v>
      </c>
      <c r="F64" s="8">
        <f t="shared" si="3"/>
        <v>-21.991142608675524</v>
      </c>
      <c r="G64" s="9">
        <f t="shared" si="5"/>
        <v>-85.43937670602962</v>
      </c>
    </row>
    <row r="65" spans="1:7" x14ac:dyDescent="0.3">
      <c r="A65" s="2"/>
      <c r="B65" s="6">
        <f t="shared" si="6"/>
        <v>34</v>
      </c>
      <c r="C65" s="7">
        <f t="shared" si="0"/>
        <v>2511.8864315095811</v>
      </c>
      <c r="D65" s="15">
        <f t="shared" si="1"/>
        <v>15782.647919764762</v>
      </c>
      <c r="E65" s="8">
        <f t="shared" si="2"/>
        <v>6.3233922347571317E-2</v>
      </c>
      <c r="F65" s="8">
        <f t="shared" si="3"/>
        <v>-23.980997568520287</v>
      </c>
      <c r="G65" s="9">
        <f t="shared" si="5"/>
        <v>-86.374544302982642</v>
      </c>
    </row>
    <row r="66" spans="1:7" x14ac:dyDescent="0.3">
      <c r="A66" s="2"/>
      <c r="B66" s="6">
        <f t="shared" si="6"/>
        <v>35</v>
      </c>
      <c r="C66" s="7">
        <f t="shared" si="0"/>
        <v>3162.2776601683804</v>
      </c>
      <c r="D66" s="15">
        <f t="shared" si="1"/>
        <v>19869.176531592209</v>
      </c>
      <c r="E66" s="8">
        <f t="shared" si="2"/>
        <v>5.0265590254250272E-2</v>
      </c>
      <c r="F66" s="8">
        <f t="shared" si="3"/>
        <v>-25.974584265698812</v>
      </c>
      <c r="G66" s="9">
        <f t="shared" si="5"/>
        <v>-87.118779657912697</v>
      </c>
    </row>
    <row r="67" spans="1:7" x14ac:dyDescent="0.3">
      <c r="A67" s="2"/>
      <c r="B67" s="6">
        <f t="shared" si="6"/>
        <v>36</v>
      </c>
      <c r="C67" s="7">
        <f t="shared" si="0"/>
        <v>3981.0717055349769</v>
      </c>
      <c r="D67" s="15">
        <f t="shared" si="1"/>
        <v>25013.811247045742</v>
      </c>
      <c r="E67" s="8">
        <f t="shared" si="2"/>
        <v>3.9946005425839058E-2</v>
      </c>
      <c r="F67" s="8">
        <f t="shared" si="3"/>
        <v>-27.970532866801179</v>
      </c>
      <c r="G67" s="9">
        <f t="shared" si="5"/>
        <v>-87.710653359815652</v>
      </c>
    </row>
    <row r="68" spans="1:7" x14ac:dyDescent="0.3">
      <c r="A68" s="2"/>
      <c r="B68" s="6">
        <f t="shared" si="6"/>
        <v>37</v>
      </c>
      <c r="C68" s="7">
        <f t="shared" si="0"/>
        <v>5011.8723362727324</v>
      </c>
      <c r="D68" s="15">
        <f t="shared" si="1"/>
        <v>31490.522624728659</v>
      </c>
      <c r="E68" s="8">
        <f t="shared" si="2"/>
        <v>3.1739586678461044E-2</v>
      </c>
      <c r="F68" s="8">
        <f t="shared" si="3"/>
        <v>-29.967974660906581</v>
      </c>
      <c r="G68" s="9">
        <f t="shared" si="5"/>
        <v>-88.181150167323182</v>
      </c>
    </row>
    <row r="69" spans="1:7" x14ac:dyDescent="0.3">
      <c r="A69" s="2"/>
      <c r="B69" s="6">
        <f t="shared" si="6"/>
        <v>38</v>
      </c>
      <c r="C69" s="7">
        <f t="shared" si="0"/>
        <v>6309.5734448019384</v>
      </c>
      <c r="D69" s="15">
        <f t="shared" si="1"/>
        <v>39644.21916295003</v>
      </c>
      <c r="E69" s="8">
        <f t="shared" si="2"/>
        <v>2.5216337683219757E-2</v>
      </c>
      <c r="F69" s="8">
        <f t="shared" si="3"/>
        <v>-31.966359766411493</v>
      </c>
      <c r="G69" s="9">
        <f t="shared" si="5"/>
        <v>-88.555057117259523</v>
      </c>
    </row>
    <row r="70" spans="1:7" x14ac:dyDescent="0.3">
      <c r="A70" s="2"/>
      <c r="B70" s="6">
        <f t="shared" si="6"/>
        <v>39</v>
      </c>
      <c r="C70" s="7">
        <f t="shared" si="0"/>
        <v>7943.2823472428154</v>
      </c>
      <c r="D70" s="15">
        <f t="shared" si="1"/>
        <v>49909.114934975034</v>
      </c>
      <c r="E70" s="8">
        <f t="shared" si="2"/>
        <v>2.0032399545711701E-2</v>
      </c>
      <c r="F70" s="8">
        <f t="shared" si="3"/>
        <v>-33.965340527812401</v>
      </c>
      <c r="G70" s="9">
        <f t="shared" si="5"/>
        <v>-88.852151272398984</v>
      </c>
    </row>
    <row r="71" spans="1:7" x14ac:dyDescent="0.3">
      <c r="A71" s="2"/>
      <c r="B71" s="6">
        <f t="shared" si="6"/>
        <v>40</v>
      </c>
      <c r="C71" s="7">
        <f t="shared" si="0"/>
        <v>10000</v>
      </c>
      <c r="D71" s="15">
        <f t="shared" si="1"/>
        <v>62831.853071795864</v>
      </c>
      <c r="E71" s="8">
        <f t="shared" si="2"/>
        <v>1.5913478971147695E-2</v>
      </c>
      <c r="F71" s="8">
        <f t="shared" si="3"/>
        <v>-35.964697308632864</v>
      </c>
      <c r="G71" s="9">
        <f t="shared" si="5"/>
        <v>-89.088186330386165</v>
      </c>
    </row>
    <row r="72" spans="1:7" x14ac:dyDescent="0.3">
      <c r="A72" s="2"/>
      <c r="B72" s="6"/>
      <c r="C72" s="7"/>
      <c r="D72" s="7"/>
      <c r="E72" s="8"/>
      <c r="F72" s="8"/>
      <c r="G72" s="2"/>
    </row>
  </sheetData>
  <hyperlinks>
    <hyperlink ref="A2" r:id="rId1" xr:uid="{00000000-0004-0000-01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Design Notes</vt:lpstr>
      <vt:lpstr>RC LP Filter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2025-05-09T18:33:18Z</dcterms:modified>
  <cp:category/>
  <cp:contentStatus/>
</cp:coreProperties>
</file>